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465"/>
  </bookViews>
  <sheets>
    <sheet name="Estado Analitico" sheetId="1" r:id="rId1"/>
  </sheets>
  <definedNames>
    <definedName name="_xlnm.Print_Area" localSheetId="0">'Estado Analitico'!$A$1:$K$78</definedName>
  </definedNames>
  <calcPr calcId="124519"/>
</workbook>
</file>

<file path=xl/calcChain.xml><?xml version="1.0" encoding="utf-8"?>
<calcChain xmlns="http://schemas.openxmlformats.org/spreadsheetml/2006/main">
  <c r="I37" i="1"/>
  <c r="F18"/>
  <c r="G38"/>
  <c r="F37"/>
  <c r="G37" s="1"/>
  <c r="E37"/>
  <c r="J41"/>
  <c r="G41"/>
  <c r="I40"/>
  <c r="J40" s="1"/>
  <c r="H40"/>
  <c r="G40"/>
  <c r="F40"/>
  <c r="E40"/>
  <c r="J44"/>
  <c r="G44"/>
  <c r="J43"/>
  <c r="G43"/>
  <c r="F15"/>
  <c r="J38"/>
  <c r="J22" l="1"/>
  <c r="G22"/>
  <c r="J19"/>
  <c r="G19"/>
  <c r="J16"/>
  <c r="G16"/>
  <c r="J34" l="1"/>
  <c r="J35"/>
  <c r="J36"/>
  <c r="G52"/>
  <c r="I52"/>
  <c r="I51"/>
  <c r="E51"/>
  <c r="J51"/>
  <c r="G48"/>
  <c r="I48"/>
  <c r="I46"/>
  <c r="E46"/>
  <c r="J46"/>
  <c r="H37"/>
  <c r="H46"/>
  <c r="H51"/>
  <c r="G35"/>
  <c r="G36"/>
  <c r="G47"/>
  <c r="G46"/>
  <c r="G51"/>
  <c r="F46"/>
  <c r="F51"/>
  <c r="E54"/>
  <c r="J52"/>
  <c r="J49"/>
  <c r="J48"/>
  <c r="J47"/>
  <c r="J42"/>
  <c r="J39"/>
  <c r="G39"/>
  <c r="E33"/>
  <c r="I15"/>
  <c r="J15" s="1"/>
  <c r="E15"/>
  <c r="I18"/>
  <c r="J18" s="1"/>
  <c r="E18"/>
  <c r="J23"/>
  <c r="G21"/>
  <c r="I21"/>
  <c r="G24"/>
  <c r="I24"/>
  <c r="H15"/>
  <c r="H18"/>
  <c r="G11"/>
  <c r="G12"/>
  <c r="G13"/>
  <c r="G14"/>
  <c r="G15"/>
  <c r="G18"/>
  <c r="G23"/>
  <c r="E26"/>
  <c r="J24"/>
  <c r="J21"/>
  <c r="J20"/>
  <c r="G20"/>
  <c r="J17"/>
  <c r="G17"/>
  <c r="J14"/>
  <c r="J13"/>
  <c r="J12"/>
  <c r="J11"/>
  <c r="H26" l="1"/>
  <c r="H54"/>
  <c r="F26"/>
  <c r="F33"/>
  <c r="I26"/>
  <c r="G26"/>
  <c r="H33"/>
  <c r="G54"/>
  <c r="F54"/>
  <c r="J37"/>
  <c r="J33" s="1"/>
  <c r="J54" s="1"/>
  <c r="I54"/>
  <c r="I33"/>
  <c r="J26"/>
  <c r="G33" l="1"/>
</calcChain>
</file>

<file path=xl/sharedStrings.xml><?xml version="1.0" encoding="utf-8"?>
<sst xmlns="http://schemas.openxmlformats.org/spreadsheetml/2006/main" count="69" uniqueCount="37">
  <si>
    <t>Tribunal Superior de Justicia del Estado de Tabasco</t>
  </si>
  <si>
    <t>Poder Judicial</t>
  </si>
  <si>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</si>
  <si>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</si>
  <si>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</si>
  <si>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</si>
  <si>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</si>
  <si>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</si>
  <si>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</si>
  <si>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</si>
  <si>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</si>
  <si>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</si>
  <si>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</si>
  <si>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</si>
  <si>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</si>
  <si>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</si>
  <si>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</si>
  <si>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</si>
  <si>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</si>
  <si>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</si>
  <si>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</si>
  <si>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</si>
  <si>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</si>
  <si>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</si>
  <si>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</si>
  <si>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</si>
  <si>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</si>
  <si>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</si>
  <si>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</si>
  <si>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</si>
  <si>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</si>
  <si>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</si>
  <si>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Ingresos del Gobierno</t>
  </si>
  <si>
    <t>Ingresos de Organismos y Empresas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</si>
  <si>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</si>
  <si>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</si>
  <si>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t>Del 1 de enero al 30 de septiembre de 2017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</si>
</sst>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&quot;$&quot;#,##0"/>
    <numFmt numFmtId="165" formatCode="&quot;$&quot;#,##0.00"/>
    <numFmt numFmtId="166" formatCode="General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166" fontId="15" fillId="0" borderId="0"/>
    <xf numFmtId="0" fontId="15" fillId="0" borderId="0"/>
  </cellStyleXfs>
  <cellXfs count="80">
    <xf numFmtId="0" fontId="0" fillId="0" borderId="0" xfId="0"/>
    <xf numFmtId="0" fontId="3" fillId="3" borderId="0" xfId="0" applyFont="1" applyFill="1"/>
    <xf numFmtId="0" fontId="3" fillId="0" borderId="0" xfId="0" applyFont="1"/>
    <xf numFmtId="0" fontId="5" fillId="3" borderId="0" xfId="3" applyFont="1" applyFill="1"/>
    <xf numFmtId="0" fontId="6" fillId="3" borderId="0" xfId="3" applyFont="1" applyFill="1"/>
    <xf numFmtId="0" fontId="7" fillId="3" borderId="0" xfId="0" applyFont="1" applyFill="1"/>
    <xf numFmtId="0" fontId="6" fillId="3" borderId="0" xfId="3" applyFont="1" applyFill="1" applyAlignment="1">
      <alignment horizontal="center"/>
    </xf>
    <xf numFmtId="0" fontId="5" fillId="3" borderId="0" xfId="3" applyFont="1" applyFill="1" applyAlignment="1"/>
    <xf numFmtId="37" fontId="4" fillId="4" borderId="9" xfId="3" applyNumberFormat="1" applyFont="1" applyFill="1" applyBorder="1" applyAlignment="1">
      <alignment horizontal="center" vertical="center"/>
    </xf>
    <xf numFmtId="37" fontId="4" fillId="4" borderId="9" xfId="3" applyNumberFormat="1" applyFont="1" applyFill="1" applyBorder="1" applyAlignment="1">
      <alignment horizontal="center" wrapText="1"/>
    </xf>
    <xf numFmtId="0" fontId="3" fillId="3" borderId="0" xfId="3" applyFont="1" applyFill="1"/>
    <xf numFmtId="0" fontId="8" fillId="3" borderId="1" xfId="3" applyFont="1" applyFill="1" applyBorder="1"/>
    <xf numFmtId="0" fontId="8" fillId="3" borderId="2" xfId="3" applyFont="1" applyFill="1" applyBorder="1"/>
    <xf numFmtId="0" fontId="8" fillId="3" borderId="3" xfId="3" applyFont="1" applyFill="1" applyBorder="1"/>
    <xf numFmtId="164" fontId="8" fillId="3" borderId="3" xfId="3" applyNumberFormat="1" applyFont="1" applyFill="1" applyBorder="1" applyAlignment="1">
      <alignment horizontal="center"/>
    </xf>
    <xf numFmtId="164" fontId="8" fillId="3" borderId="10" xfId="3" applyNumberFormat="1" applyFont="1" applyFill="1" applyBorder="1" applyAlignment="1">
      <alignment horizontal="center"/>
    </xf>
    <xf numFmtId="164" fontId="9" fillId="3" borderId="11" xfId="0" applyNumberFormat="1" applyFont="1" applyFill="1" applyBorder="1" applyAlignment="1">
      <alignment vertical="center" wrapText="1"/>
    </xf>
    <xf numFmtId="0" fontId="8" fillId="3" borderId="4" xfId="3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vertical="center" wrapText="1"/>
    </xf>
    <xf numFmtId="164" fontId="3" fillId="0" borderId="0" xfId="0" applyNumberFormat="1" applyFont="1"/>
    <xf numFmtId="0" fontId="3" fillId="0" borderId="0" xfId="0" applyFont="1" applyFill="1"/>
    <xf numFmtId="0" fontId="10" fillId="3" borderId="0" xfId="3" applyFont="1" applyFill="1"/>
    <xf numFmtId="0" fontId="8" fillId="3" borderId="6" xfId="3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center" vertical="center"/>
    </xf>
    <xf numFmtId="0" fontId="8" fillId="3" borderId="8" xfId="3" applyFont="1" applyFill="1" applyBorder="1" applyAlignment="1">
      <alignment wrapText="1"/>
    </xf>
    <xf numFmtId="164" fontId="8" fillId="3" borderId="8" xfId="4" applyNumberFormat="1" applyFont="1" applyFill="1" applyBorder="1" applyAlignment="1">
      <alignment horizontal="center"/>
    </xf>
    <xf numFmtId="164" fontId="8" fillId="3" borderId="12" xfId="4" applyNumberFormat="1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Continuous"/>
    </xf>
    <xf numFmtId="0" fontId="12" fillId="3" borderId="14" xfId="3" applyFont="1" applyFill="1" applyBorder="1" applyAlignment="1">
      <alignment horizontal="centerContinuous"/>
    </xf>
    <xf numFmtId="0" fontId="12" fillId="3" borderId="15" xfId="3" applyFont="1" applyFill="1" applyBorder="1" applyAlignment="1">
      <alignment horizontal="left" wrapText="1"/>
    </xf>
    <xf numFmtId="164" fontId="13" fillId="3" borderId="11" xfId="0" applyNumberFormat="1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top" wrapText="1"/>
    </xf>
    <xf numFmtId="164" fontId="14" fillId="3" borderId="2" xfId="0" applyNumberFormat="1" applyFont="1" applyFill="1" applyBorder="1" applyAlignment="1">
      <alignment vertical="top" wrapText="1"/>
    </xf>
    <xf numFmtId="0" fontId="2" fillId="0" borderId="0" xfId="2" applyFill="1"/>
    <xf numFmtId="164" fontId="6" fillId="3" borderId="0" xfId="3" applyNumberFormat="1" applyFont="1" applyFill="1" applyAlignment="1">
      <alignment horizontal="center"/>
    </xf>
    <xf numFmtId="165" fontId="9" fillId="3" borderId="14" xfId="0" applyNumberFormat="1" applyFont="1" applyFill="1" applyBorder="1" applyAlignment="1">
      <alignment vertical="center" wrapText="1"/>
    </xf>
    <xf numFmtId="164" fontId="4" fillId="4" borderId="9" xfId="3" applyNumberFormat="1" applyFont="1" applyFill="1" applyBorder="1" applyAlignment="1">
      <alignment horizontal="center" vertical="center"/>
    </xf>
    <xf numFmtId="164" fontId="4" fillId="4" borderId="9" xfId="3" applyNumberFormat="1" applyFont="1" applyFill="1" applyBorder="1" applyAlignment="1">
      <alignment horizontal="center" wrapText="1"/>
    </xf>
    <xf numFmtId="0" fontId="12" fillId="3" borderId="4" xfId="3" applyFont="1" applyFill="1" applyBorder="1" applyAlignment="1">
      <alignment horizontal="left"/>
    </xf>
    <xf numFmtId="0" fontId="12" fillId="3" borderId="0" xfId="3" applyFont="1" applyFill="1" applyBorder="1" applyAlignment="1">
      <alignment horizontal="left"/>
    </xf>
    <xf numFmtId="0" fontId="7" fillId="3" borderId="5" xfId="0" applyFont="1" applyFill="1" applyBorder="1"/>
    <xf numFmtId="43" fontId="3" fillId="0" borderId="0" xfId="1" applyFont="1" applyFill="1"/>
    <xf numFmtId="0" fontId="7" fillId="3" borderId="0" xfId="0" applyFont="1" applyFill="1" applyBorder="1"/>
    <xf numFmtId="0" fontId="9" fillId="3" borderId="5" xfId="0" applyFont="1" applyFill="1" applyBorder="1" applyAlignment="1">
      <alignment vertical="center" wrapText="1"/>
    </xf>
    <xf numFmtId="165" fontId="3" fillId="0" borderId="0" xfId="0" applyNumberFormat="1" applyFont="1"/>
    <xf numFmtId="164" fontId="8" fillId="3" borderId="11" xfId="4" applyNumberFormat="1" applyFont="1" applyFill="1" applyBorder="1" applyAlignment="1">
      <alignment horizontal="center"/>
    </xf>
    <xf numFmtId="0" fontId="12" fillId="3" borderId="4" xfId="3" applyFont="1" applyFill="1" applyBorder="1" applyAlignment="1">
      <alignment horizontal="center" vertical="center"/>
    </xf>
    <xf numFmtId="0" fontId="6" fillId="3" borderId="0" xfId="0" applyFont="1" applyFill="1" applyBorder="1"/>
    <xf numFmtId="0" fontId="6" fillId="3" borderId="5" xfId="0" applyFont="1" applyFill="1" applyBorder="1"/>
    <xf numFmtId="164" fontId="12" fillId="3" borderId="11" xfId="4" applyNumberFormat="1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/>
    <xf numFmtId="43" fontId="5" fillId="0" borderId="0" xfId="1" applyFont="1" applyFill="1"/>
    <xf numFmtId="0" fontId="8" fillId="3" borderId="0" xfId="3" applyFont="1" applyFill="1" applyBorder="1" applyAlignment="1">
      <alignment horizontal="center" vertical="center"/>
    </xf>
    <xf numFmtId="0" fontId="12" fillId="3" borderId="15" xfId="3" applyFont="1" applyFill="1" applyBorder="1" applyAlignment="1">
      <alignment horizontal="left" wrapText="1" indent="1"/>
    </xf>
    <xf numFmtId="43" fontId="3" fillId="0" borderId="0" xfId="0" applyNumberFormat="1" applyFont="1" applyFill="1"/>
    <xf numFmtId="165" fontId="14" fillId="3" borderId="2" xfId="0" applyNumberFormat="1" applyFont="1" applyFill="1" applyBorder="1" applyAlignment="1">
      <alignment vertical="top" wrapText="1"/>
    </xf>
    <xf numFmtId="0" fontId="14" fillId="3" borderId="0" xfId="0" applyFont="1" applyFill="1" applyAlignment="1">
      <alignment horizontal="left" vertical="top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164" fontId="12" fillId="3" borderId="10" xfId="3" applyNumberFormat="1" applyFont="1" applyFill="1" applyBorder="1" applyAlignment="1">
      <alignment horizontal="center"/>
    </xf>
    <xf numFmtId="164" fontId="12" fillId="3" borderId="12" xfId="3" applyNumberFormat="1" applyFont="1" applyFill="1" applyBorder="1" applyAlignment="1">
      <alignment horizontal="center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0" fontId="9" fillId="3" borderId="4" xfId="0" applyFont="1" applyFill="1" applyBorder="1" applyAlignment="1">
      <alignment horizontal="left" vertical="center" wrapText="1"/>
    </xf>
    <xf numFmtId="164" fontId="13" fillId="3" borderId="10" xfId="0" applyNumberFormat="1" applyFont="1" applyFill="1" applyBorder="1" applyAlignment="1">
      <alignment horizontal="center" wrapText="1"/>
    </xf>
    <xf numFmtId="164" fontId="13" fillId="3" borderId="12" xfId="0" applyNumberFormat="1" applyFont="1" applyFill="1" applyBorder="1" applyAlignment="1">
      <alignment horizontal="center" wrapText="1"/>
    </xf>
    <xf numFmtId="37" fontId="4" fillId="4" borderId="9" xfId="3" applyNumberFormat="1" applyFont="1" applyFill="1" applyBorder="1" applyAlignment="1">
      <alignment horizontal="center" vertical="center" wrapText="1"/>
    </xf>
    <xf numFmtId="164" fontId="4" fillId="4" borderId="9" xfId="3" applyNumberFormat="1" applyFont="1" applyFill="1" applyBorder="1" applyAlignment="1">
      <alignment horizontal="center" vertical="center"/>
    </xf>
    <xf numFmtId="164" fontId="4" fillId="4" borderId="9" xfId="3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37" fontId="4" fillId="4" borderId="9" xfId="3" applyNumberFormat="1" applyFont="1" applyFill="1" applyBorder="1" applyAlignment="1">
      <alignment horizontal="center" vertical="center"/>
    </xf>
  </cellXfs>
  <cellStyles count="7">
    <cellStyle name="=C:\WINNT\SYSTEM32\COMMAND.COM" xfId="5"/>
    <cellStyle name="Millares" xfId="1" builtinId="3"/>
    <cellStyle name="Millares 2" xfId="4"/>
    <cellStyle name="Neutral" xfId="2" builtinId="28"/>
    <cellStyle name="Normal" xfId="0" builtinId="0"/>
    <cellStyle name="Normal 2" xfId="6"/>
    <cellStyle name="Normal 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402171</xdr:colOff>
      <xdr:row>1</xdr:row>
      <xdr:rowOff>10585</xdr:rowOff>
    </xdr:from>
    <xdr:to>
      <xdr:col>3</xdr:col>
      <xdr:colOff>1261723</xdr:colOff>
      <xdr:row>4</xdr:row>
      <xdr:rowOff>206377</xdr:rowOff>
    </xdr:to>
    <xdr:pic>
      <xdr:nvPicPr>
        <xdr:cNvPr id="3" name="Picture 1" descr="http://tsj-tabasco.gob.mx/tribunal/imagenes/logo_ts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3671" y="153460"/>
          <a:ext cx="859552" cy="8530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4"/>
  <sheetViews>
    <sheetView showGridLines="0" tabSelected="1" topLeftCell="A9" workbookViewId="0">
      <selection activeCell="E67" sqref="E67"/>
    </sheetView>
  </sheetViews>
  <sheetFormatPr baseColWidth="10" defaultRowHeight="11.25"/>
  <cols>
    <col min="1" max="1" width="1.140625" style="1" customWidth="1"/>
    <col min="2" max="3" width="3.7109375" style="2" customWidth="1"/>
    <col min="4" max="4" width="43.5703125" style="2" customWidth="1"/>
    <col min="5" max="10" width="15.7109375" style="2" customWidth="1"/>
    <col min="11" max="11" width="2" style="1" customWidth="1"/>
    <col min="12" max="12" width="13" style="2" bestFit="1" customWidth="1"/>
    <col min="13" max="13" width="11.42578125" style="2"/>
    <col min="14" max="14" width="13.42578125" style="2" bestFit="1" customWidth="1"/>
    <col min="15" max="15" width="15.7109375" style="2" bestFit="1" customWidth="1"/>
    <col min="16" max="16384" width="11.42578125" style="2"/>
  </cols>
  <sheetData>
    <row r="1" spans="1:13" s="1" customFormat="1"/>
    <row r="2" spans="1:13" ht="17.25" customHeight="1">
      <c r="B2" s="70" t="s">
        <v>0</v>
      </c>
      <c r="C2" s="71"/>
      <c r="D2" s="71"/>
      <c r="E2" s="71"/>
      <c r="F2" s="71"/>
      <c r="G2" s="71"/>
      <c r="H2" s="71"/>
      <c r="I2" s="71"/>
      <c r="J2" s="72"/>
    </row>
    <row r="3" spans="1:13" ht="17.25" customHeight="1">
      <c r="B3" s="73" t="s">
        <v>1</v>
      </c>
      <c r="C3" s="74"/>
      <c r="D3" s="74"/>
      <c r="E3" s="74"/>
      <c r="F3" s="74"/>
      <c r="G3" s="74"/>
      <c r="H3" s="74"/>
      <c r="I3" s="74"/>
      <c r="J3" s="75"/>
    </row>
    <row r="4" spans="1:13" ht="17.25" customHeight="1">
      <c r="B4" s="73" t="s">
        <v>2</v>
      </c>
      <c r="C4" s="74"/>
      <c r="D4" s="74"/>
      <c r="E4" s="74"/>
      <c r="F4" s="74"/>
      <c r="G4" s="74"/>
      <c r="H4" s="74"/>
      <c r="I4" s="74"/>
      <c r="J4" s="75"/>
    </row>
    <row r="5" spans="1:13" ht="17.25" customHeight="1">
      <c r="B5" s="76" t="s">
        <v>36</v>
      </c>
      <c r="C5" s="77"/>
      <c r="D5" s="77"/>
      <c r="E5" s="77"/>
      <c r="F5" s="77"/>
      <c r="G5" s="77"/>
      <c r="H5" s="77"/>
      <c r="I5" s="77"/>
      <c r="J5" s="78"/>
    </row>
    <row r="6" spans="1:13" s="1" customFormat="1" ht="15">
      <c r="A6" s="3"/>
      <c r="B6" s="4"/>
      <c r="C6" s="4"/>
      <c r="D6" s="4"/>
      <c r="E6" s="5"/>
      <c r="F6" s="6"/>
      <c r="G6" s="6"/>
      <c r="H6" s="6"/>
      <c r="I6" s="6"/>
      <c r="J6" s="6"/>
      <c r="M6"/>
    </row>
    <row r="7" spans="1:13" ht="12" customHeight="1">
      <c r="A7" s="7"/>
      <c r="B7" s="79" t="s">
        <v>3</v>
      </c>
      <c r="C7" s="79"/>
      <c r="D7" s="79"/>
      <c r="E7" s="79" t="s">
        <v>4</v>
      </c>
      <c r="F7" s="79"/>
      <c r="G7" s="79"/>
      <c r="H7" s="79"/>
      <c r="I7" s="79"/>
      <c r="J7" s="67" t="s">
        <v>5</v>
      </c>
    </row>
    <row r="8" spans="1:13" ht="24">
      <c r="A8" s="3"/>
      <c r="B8" s="79"/>
      <c r="C8" s="79"/>
      <c r="D8" s="79"/>
      <c r="E8" s="8" t="s">
        <v>6</v>
      </c>
      <c r="F8" s="9" t="s">
        <v>7</v>
      </c>
      <c r="G8" s="8" t="s">
        <v>8</v>
      </c>
      <c r="H8" s="8" t="s">
        <v>9</v>
      </c>
      <c r="I8" s="8" t="s">
        <v>10</v>
      </c>
      <c r="J8" s="67"/>
    </row>
    <row r="9" spans="1:13" ht="12" customHeight="1">
      <c r="A9" s="3"/>
      <c r="B9" s="79"/>
      <c r="C9" s="79"/>
      <c r="D9" s="79"/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</row>
    <row r="10" spans="1:13" ht="18.75" customHeight="1">
      <c r="A10" s="10"/>
      <c r="B10" s="11"/>
      <c r="C10" s="12"/>
      <c r="D10" s="13"/>
      <c r="E10" s="14"/>
      <c r="F10" s="15"/>
      <c r="G10" s="15"/>
      <c r="H10" s="15"/>
      <c r="I10" s="15"/>
      <c r="J10" s="15"/>
    </row>
    <row r="11" spans="1:13" ht="18.75" customHeight="1">
      <c r="A11" s="10"/>
      <c r="B11" s="64" t="s">
        <v>17</v>
      </c>
      <c r="C11" s="58"/>
      <c r="D11" s="59"/>
      <c r="E11" s="16">
        <v>0</v>
      </c>
      <c r="F11" s="16">
        <v>0</v>
      </c>
      <c r="G11" s="16">
        <f>+E11+F11</f>
        <v>0</v>
      </c>
      <c r="H11" s="16">
        <v>0</v>
      </c>
      <c r="I11" s="16">
        <v>0</v>
      </c>
      <c r="J11" s="16">
        <f>+I11-E11</f>
        <v>0</v>
      </c>
    </row>
    <row r="12" spans="1:13" ht="18.75" customHeight="1">
      <c r="A12" s="10"/>
      <c r="B12" s="64" t="s">
        <v>18</v>
      </c>
      <c r="C12" s="58"/>
      <c r="D12" s="59"/>
      <c r="E12" s="16">
        <v>0</v>
      </c>
      <c r="F12" s="16">
        <v>0</v>
      </c>
      <c r="G12" s="16">
        <f t="shared" ref="G12:G24" si="0">+E12+F12</f>
        <v>0</v>
      </c>
      <c r="H12" s="16">
        <v>0</v>
      </c>
      <c r="I12" s="16">
        <v>0</v>
      </c>
      <c r="J12" s="16">
        <f>+I12-E12</f>
        <v>0</v>
      </c>
    </row>
    <row r="13" spans="1:13" ht="18.75" customHeight="1">
      <c r="A13" s="10"/>
      <c r="B13" s="64" t="s">
        <v>19</v>
      </c>
      <c r="C13" s="58"/>
      <c r="D13" s="59"/>
      <c r="E13" s="16">
        <v>0</v>
      </c>
      <c r="F13" s="16">
        <v>0</v>
      </c>
      <c r="G13" s="16">
        <f t="shared" si="0"/>
        <v>0</v>
      </c>
      <c r="H13" s="16">
        <v>0</v>
      </c>
      <c r="I13" s="16">
        <v>0</v>
      </c>
      <c r="J13" s="16">
        <f>+I13-E13</f>
        <v>0</v>
      </c>
    </row>
    <row r="14" spans="1:13" ht="18.75" customHeight="1">
      <c r="A14" s="10"/>
      <c r="B14" s="64" t="s">
        <v>20</v>
      </c>
      <c r="C14" s="58"/>
      <c r="D14" s="59"/>
      <c r="E14" s="16">
        <v>0</v>
      </c>
      <c r="F14" s="16">
        <v>0</v>
      </c>
      <c r="G14" s="16">
        <f t="shared" si="0"/>
        <v>0</v>
      </c>
      <c r="H14" s="16">
        <v>0</v>
      </c>
      <c r="I14" s="16">
        <v>0</v>
      </c>
      <c r="J14" s="16">
        <f t="shared" ref="J14:J24" si="1">+I14-E14</f>
        <v>0</v>
      </c>
    </row>
    <row r="15" spans="1:13" ht="18.75" customHeight="1">
      <c r="A15" s="10"/>
      <c r="B15" s="64" t="s">
        <v>21</v>
      </c>
      <c r="C15" s="58"/>
      <c r="D15" s="59"/>
      <c r="E15" s="16">
        <f>+E16+E17</f>
        <v>0</v>
      </c>
      <c r="F15" s="16">
        <f>+F16</f>
        <v>5016544.34</v>
      </c>
      <c r="G15" s="16">
        <f>E15+F15</f>
        <v>5016544.34</v>
      </c>
      <c r="H15" s="16">
        <f>+H16</f>
        <v>5016544.34</v>
      </c>
      <c r="I15" s="16">
        <f>+I16</f>
        <v>5016544.34</v>
      </c>
      <c r="J15" s="16">
        <f>+I15-E15</f>
        <v>5016544.34</v>
      </c>
    </row>
    <row r="16" spans="1:13" ht="18.75" customHeight="1">
      <c r="A16" s="10"/>
      <c r="B16" s="17"/>
      <c r="C16" s="58" t="s">
        <v>22</v>
      </c>
      <c r="D16" s="59"/>
      <c r="E16" s="16">
        <v>0</v>
      </c>
      <c r="F16" s="16">
        <v>5016544.34</v>
      </c>
      <c r="G16" s="16">
        <f>+E16+F16</f>
        <v>5016544.34</v>
      </c>
      <c r="H16" s="16">
        <v>5016544.34</v>
      </c>
      <c r="I16" s="16">
        <v>5016544.34</v>
      </c>
      <c r="J16" s="16">
        <f>+I16-E16</f>
        <v>5016544.34</v>
      </c>
    </row>
    <row r="17" spans="1:16" ht="18.75" customHeight="1">
      <c r="A17" s="10"/>
      <c r="B17" s="17"/>
      <c r="C17" s="58" t="s">
        <v>23</v>
      </c>
      <c r="D17" s="59"/>
      <c r="E17" s="16">
        <v>0</v>
      </c>
      <c r="F17" s="16">
        <v>0</v>
      </c>
      <c r="G17" s="16">
        <f t="shared" si="0"/>
        <v>0</v>
      </c>
      <c r="H17" s="16">
        <v>0</v>
      </c>
      <c r="I17" s="16">
        <v>0</v>
      </c>
      <c r="J17" s="16">
        <f t="shared" si="1"/>
        <v>0</v>
      </c>
    </row>
    <row r="18" spans="1:16" ht="18.75" customHeight="1">
      <c r="A18" s="10"/>
      <c r="B18" s="64" t="s">
        <v>24</v>
      </c>
      <c r="C18" s="58"/>
      <c r="D18" s="59"/>
      <c r="E18" s="16">
        <f>+E19+E20</f>
        <v>0</v>
      </c>
      <c r="F18" s="16">
        <f>+F19</f>
        <v>32527714.030000001</v>
      </c>
      <c r="G18" s="16">
        <f t="shared" si="0"/>
        <v>32527714.030000001</v>
      </c>
      <c r="H18" s="16">
        <f>+H19</f>
        <v>5704423.8099999996</v>
      </c>
      <c r="I18" s="16">
        <f>+I19</f>
        <v>5704423.8099999996</v>
      </c>
      <c r="J18" s="16">
        <f>+I18-E18</f>
        <v>5704423.8099999996</v>
      </c>
    </row>
    <row r="19" spans="1:16" ht="18.75" customHeight="1">
      <c r="A19" s="10"/>
      <c r="B19" s="17"/>
      <c r="C19" s="58" t="s">
        <v>22</v>
      </c>
      <c r="D19" s="59"/>
      <c r="E19" s="16">
        <v>0</v>
      </c>
      <c r="F19" s="16">
        <v>32527714.030000001</v>
      </c>
      <c r="G19" s="16">
        <f>+E19+F19</f>
        <v>32527714.030000001</v>
      </c>
      <c r="H19" s="16">
        <v>5704423.8099999996</v>
      </c>
      <c r="I19" s="16">
        <v>5704423.8099999996</v>
      </c>
      <c r="J19" s="16">
        <f>+I19-E19</f>
        <v>5704423.8099999996</v>
      </c>
      <c r="L19" s="18"/>
    </row>
    <row r="20" spans="1:16" ht="18.75" customHeight="1">
      <c r="A20" s="10"/>
      <c r="B20" s="17"/>
      <c r="C20" s="58" t="s">
        <v>23</v>
      </c>
      <c r="D20" s="59"/>
      <c r="E20" s="16">
        <v>0</v>
      </c>
      <c r="F20" s="16">
        <v>0</v>
      </c>
      <c r="G20" s="16">
        <f t="shared" si="0"/>
        <v>0</v>
      </c>
      <c r="H20" s="16">
        <v>0</v>
      </c>
      <c r="I20" s="16">
        <v>0</v>
      </c>
      <c r="J20" s="16">
        <f t="shared" si="1"/>
        <v>0</v>
      </c>
    </row>
    <row r="21" spans="1:16" ht="18.75" customHeight="1">
      <c r="A21" s="10"/>
      <c r="B21" s="64" t="s">
        <v>25</v>
      </c>
      <c r="C21" s="58"/>
      <c r="D21" s="59"/>
      <c r="E21" s="16">
        <v>0</v>
      </c>
      <c r="F21" s="16">
        <v>0</v>
      </c>
      <c r="G21" s="16">
        <f t="shared" si="0"/>
        <v>0</v>
      </c>
      <c r="H21" s="16">
        <v>0</v>
      </c>
      <c r="I21" s="16">
        <f>G21</f>
        <v>0</v>
      </c>
      <c r="J21" s="16">
        <f t="shared" si="1"/>
        <v>0</v>
      </c>
    </row>
    <row r="22" spans="1:16" ht="18.75" customHeight="1">
      <c r="A22" s="10"/>
      <c r="B22" s="64" t="s">
        <v>26</v>
      </c>
      <c r="C22" s="58"/>
      <c r="D22" s="59"/>
      <c r="E22" s="16">
        <v>450904164</v>
      </c>
      <c r="F22" s="16">
        <v>23034751.350000001</v>
      </c>
      <c r="G22" s="16">
        <f>+E22+F22</f>
        <v>473938915.35000002</v>
      </c>
      <c r="H22" s="16">
        <v>299410710.16000003</v>
      </c>
      <c r="I22" s="16">
        <v>299410710.16000003</v>
      </c>
      <c r="J22" s="16">
        <f>+I22-E22</f>
        <v>-151493453.83999997</v>
      </c>
      <c r="L22" s="19"/>
      <c r="M22" s="19"/>
      <c r="N22" s="20"/>
      <c r="O22" s="20"/>
      <c r="P22" s="20"/>
    </row>
    <row r="23" spans="1:16" ht="18.75" customHeight="1">
      <c r="A23" s="21"/>
      <c r="B23" s="64" t="s">
        <v>27</v>
      </c>
      <c r="C23" s="58"/>
      <c r="D23" s="59"/>
      <c r="E23" s="16">
        <v>0</v>
      </c>
      <c r="F23" s="16">
        <v>67880543.140000001</v>
      </c>
      <c r="G23" s="16">
        <f>E23+F23</f>
        <v>67880543.140000001</v>
      </c>
      <c r="H23" s="16">
        <v>34698450.149999999</v>
      </c>
      <c r="I23" s="16">
        <v>34698450.149999999</v>
      </c>
      <c r="J23" s="16">
        <f>+I23-E23</f>
        <v>34698450.149999999</v>
      </c>
      <c r="L23" s="19"/>
      <c r="N23" s="20"/>
      <c r="O23" s="20"/>
      <c r="P23" s="20"/>
    </row>
    <row r="24" spans="1:16" ht="18.75" customHeight="1">
      <c r="A24" s="10"/>
      <c r="B24" s="64" t="s">
        <v>28</v>
      </c>
      <c r="C24" s="58"/>
      <c r="D24" s="59"/>
      <c r="E24" s="16">
        <v>0</v>
      </c>
      <c r="F24" s="16">
        <v>0</v>
      </c>
      <c r="G24" s="16">
        <f t="shared" si="0"/>
        <v>0</v>
      </c>
      <c r="H24" s="16">
        <v>0</v>
      </c>
      <c r="I24" s="16">
        <f>G24</f>
        <v>0</v>
      </c>
      <c r="J24" s="16">
        <f t="shared" si="1"/>
        <v>0</v>
      </c>
      <c r="N24" s="20"/>
      <c r="O24" s="20"/>
      <c r="P24" s="20"/>
    </row>
    <row r="25" spans="1:16" ht="18.75" customHeight="1">
      <c r="A25" s="10"/>
      <c r="B25" s="22"/>
      <c r="C25" s="23"/>
      <c r="D25" s="24"/>
      <c r="E25" s="25"/>
      <c r="F25" s="26"/>
      <c r="G25" s="26"/>
      <c r="H25" s="26"/>
      <c r="I25" s="26"/>
      <c r="J25" s="26"/>
      <c r="N25" s="20"/>
      <c r="O25" s="20"/>
      <c r="P25" s="20"/>
    </row>
    <row r="26" spans="1:16" ht="16.5" customHeight="1">
      <c r="A26" s="3"/>
      <c r="B26" s="27"/>
      <c r="C26" s="28"/>
      <c r="D26" s="29" t="s">
        <v>29</v>
      </c>
      <c r="E26" s="30">
        <f>SUM(E11+E12+E13+E14+E15+E18+E21+E22+E23+E24)</f>
        <v>450904164</v>
      </c>
      <c r="F26" s="30">
        <f>SUM(F11+F12+F13+F14+F15+F18+F21+F22+F23+F24)</f>
        <v>128459552.86000001</v>
      </c>
      <c r="G26" s="30">
        <f>SUM(G11+G12+G13+G14+G15+G18+G21+G22+G23+G24)</f>
        <v>579363716.86000001</v>
      </c>
      <c r="H26" s="30">
        <f>SUM(H11+H12+H13+H14+H15+H18+H21+H22+H23+H24)</f>
        <v>344830128.45999998</v>
      </c>
      <c r="I26" s="30">
        <f>SUM(I11+I12+I13+I14+I15+I18+I21+I22+I23+I24)</f>
        <v>344830128.45999998</v>
      </c>
      <c r="J26" s="65">
        <f>SUM(J15+J18+J22+J23)</f>
        <v>-106074035.53999996</v>
      </c>
      <c r="M26" s="19"/>
      <c r="N26" s="20"/>
      <c r="O26" s="20"/>
      <c r="P26" s="20"/>
    </row>
    <row r="27" spans="1:16" ht="12" customHeight="1">
      <c r="A27" s="10"/>
      <c r="B27" s="31"/>
      <c r="C27" s="31"/>
      <c r="D27" s="31"/>
      <c r="E27" s="32"/>
      <c r="F27" s="32"/>
      <c r="G27" s="32"/>
      <c r="H27" s="62" t="s">
        <v>30</v>
      </c>
      <c r="I27" s="63"/>
      <c r="J27" s="66"/>
      <c r="N27" s="20"/>
      <c r="O27" s="33"/>
      <c r="P27" s="20"/>
    </row>
    <row r="28" spans="1:16" ht="12" customHeight="1">
      <c r="A28" s="3"/>
      <c r="B28" s="4"/>
      <c r="C28" s="4"/>
      <c r="D28" s="4"/>
      <c r="E28" s="34"/>
      <c r="F28" s="34"/>
      <c r="G28" s="34"/>
      <c r="H28" s="35"/>
      <c r="I28" s="35"/>
      <c r="J28" s="34"/>
      <c r="N28" s="20"/>
      <c r="O28" s="20"/>
      <c r="P28" s="20"/>
    </row>
    <row r="29" spans="1:16" ht="12" customHeight="1">
      <c r="A29" s="3"/>
      <c r="B29" s="67" t="s">
        <v>31</v>
      </c>
      <c r="C29" s="67"/>
      <c r="D29" s="67"/>
      <c r="E29" s="68" t="s">
        <v>4</v>
      </c>
      <c r="F29" s="68"/>
      <c r="G29" s="68"/>
      <c r="H29" s="68"/>
      <c r="I29" s="68"/>
      <c r="J29" s="69" t="s">
        <v>5</v>
      </c>
      <c r="N29" s="20"/>
      <c r="O29" s="20"/>
      <c r="P29" s="20"/>
    </row>
    <row r="30" spans="1:16" ht="24">
      <c r="A30" s="3"/>
      <c r="B30" s="67"/>
      <c r="C30" s="67"/>
      <c r="D30" s="67"/>
      <c r="E30" s="36" t="s">
        <v>6</v>
      </c>
      <c r="F30" s="37" t="s">
        <v>7</v>
      </c>
      <c r="G30" s="36" t="s">
        <v>8</v>
      </c>
      <c r="H30" s="36" t="s">
        <v>9</v>
      </c>
      <c r="I30" s="36" t="s">
        <v>10</v>
      </c>
      <c r="J30" s="69"/>
      <c r="N30" s="20"/>
      <c r="O30" s="20"/>
      <c r="P30" s="20"/>
    </row>
    <row r="31" spans="1:16" ht="12" customHeight="1">
      <c r="A31" s="3"/>
      <c r="B31" s="67"/>
      <c r="C31" s="67"/>
      <c r="D31" s="67"/>
      <c r="E31" s="36" t="s">
        <v>11</v>
      </c>
      <c r="F31" s="36" t="s">
        <v>12</v>
      </c>
      <c r="G31" s="36" t="s">
        <v>13</v>
      </c>
      <c r="H31" s="36" t="s">
        <v>14</v>
      </c>
      <c r="I31" s="36" t="s">
        <v>15</v>
      </c>
      <c r="J31" s="36" t="s">
        <v>16</v>
      </c>
      <c r="N31" s="20"/>
      <c r="O31" s="20"/>
      <c r="P31" s="20"/>
    </row>
    <row r="32" spans="1:16" ht="16.5" customHeight="1">
      <c r="A32" s="10"/>
      <c r="B32" s="11"/>
      <c r="C32" s="12"/>
      <c r="D32" s="13"/>
      <c r="E32" s="15"/>
      <c r="F32" s="15"/>
      <c r="G32" s="15"/>
      <c r="H32" s="15"/>
      <c r="I32" s="15"/>
      <c r="J32" s="15"/>
      <c r="N32" s="20"/>
      <c r="O32" s="20"/>
      <c r="P32" s="20"/>
    </row>
    <row r="33" spans="1:16" ht="16.5" customHeight="1">
      <c r="A33" s="10"/>
      <c r="B33" s="38" t="s">
        <v>32</v>
      </c>
      <c r="C33" s="39"/>
      <c r="D33" s="40"/>
      <c r="E33" s="30">
        <f>E37+E44+E43</f>
        <v>450904164</v>
      </c>
      <c r="F33" s="30">
        <f>+F34+F35+F36+F37+F40+F43+F44</f>
        <v>128459552.86000001</v>
      </c>
      <c r="G33" s="30">
        <f>G37+G44+G40+G43</f>
        <v>579363716.86000001</v>
      </c>
      <c r="H33" s="30">
        <f>+H34+H35+H36+H37+H40+H43+H44</f>
        <v>344830128.45999998</v>
      </c>
      <c r="I33" s="30">
        <f>I37+I40+I43+I44</f>
        <v>344830128.45999998</v>
      </c>
      <c r="J33" s="30">
        <f>+J34+J35+J36+J37+J40+J43+J44+J51</f>
        <v>-106074035.53999996</v>
      </c>
      <c r="N33" s="41"/>
      <c r="O33" s="41"/>
      <c r="P33" s="20"/>
    </row>
    <row r="34" spans="1:16" ht="16.5" customHeight="1">
      <c r="A34" s="10"/>
      <c r="B34" s="17"/>
      <c r="C34" s="58" t="s">
        <v>17</v>
      </c>
      <c r="D34" s="59"/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f>+I34-E34</f>
        <v>0</v>
      </c>
      <c r="N34" s="41"/>
      <c r="O34" s="41"/>
      <c r="P34" s="20"/>
    </row>
    <row r="35" spans="1:16" ht="16.5" customHeight="1">
      <c r="A35" s="10"/>
      <c r="B35" s="17"/>
      <c r="C35" s="58" t="s">
        <v>19</v>
      </c>
      <c r="D35" s="59"/>
      <c r="E35" s="16">
        <v>0</v>
      </c>
      <c r="F35" s="16">
        <v>0</v>
      </c>
      <c r="G35" s="16">
        <f t="shared" ref="G35:G48" si="2">+E35+F35</f>
        <v>0</v>
      </c>
      <c r="H35" s="16">
        <v>0</v>
      </c>
      <c r="I35" s="16">
        <v>0</v>
      </c>
      <c r="J35" s="16">
        <f t="shared" ref="J35:J52" si="3">+I35-E35</f>
        <v>0</v>
      </c>
      <c r="N35" s="41"/>
      <c r="O35" s="41"/>
      <c r="P35" s="20"/>
    </row>
    <row r="36" spans="1:16" ht="16.5" customHeight="1">
      <c r="A36" s="10"/>
      <c r="B36" s="17"/>
      <c r="C36" s="58" t="s">
        <v>20</v>
      </c>
      <c r="D36" s="59"/>
      <c r="E36" s="16">
        <v>0</v>
      </c>
      <c r="F36" s="16">
        <v>0</v>
      </c>
      <c r="G36" s="16">
        <f t="shared" si="2"/>
        <v>0</v>
      </c>
      <c r="H36" s="16">
        <v>0</v>
      </c>
      <c r="I36" s="16">
        <v>0</v>
      </c>
      <c r="J36" s="16">
        <f t="shared" si="3"/>
        <v>0</v>
      </c>
      <c r="N36" s="41"/>
      <c r="O36" s="41"/>
      <c r="P36" s="20"/>
    </row>
    <row r="37" spans="1:16" ht="16.5" customHeight="1">
      <c r="A37" s="10"/>
      <c r="B37" s="17"/>
      <c r="C37" s="58" t="s">
        <v>21</v>
      </c>
      <c r="D37" s="59"/>
      <c r="E37" s="16">
        <f>+E38+E39</f>
        <v>0</v>
      </c>
      <c r="F37" s="16">
        <f>+F38</f>
        <v>5016544.34</v>
      </c>
      <c r="G37" s="16">
        <f>E37+F37</f>
        <v>5016544.34</v>
      </c>
      <c r="H37" s="16">
        <f>+H38</f>
        <v>5016544.34</v>
      </c>
      <c r="I37" s="16">
        <f>+I38</f>
        <v>5016544.34</v>
      </c>
      <c r="J37" s="16">
        <f>+I37-E37</f>
        <v>5016544.34</v>
      </c>
      <c r="N37" s="41"/>
      <c r="O37" s="41"/>
      <c r="P37" s="20"/>
    </row>
    <row r="38" spans="1:16" ht="16.5" customHeight="1">
      <c r="A38" s="10"/>
      <c r="B38" s="17"/>
      <c r="C38" s="58" t="s">
        <v>22</v>
      </c>
      <c r="D38" s="59"/>
      <c r="E38" s="16">
        <v>0</v>
      </c>
      <c r="F38" s="16">
        <v>5016544.34</v>
      </c>
      <c r="G38" s="16">
        <f>+E38+F38</f>
        <v>5016544.34</v>
      </c>
      <c r="H38" s="16">
        <v>5016544.34</v>
      </c>
      <c r="I38" s="16">
        <v>5016544.34</v>
      </c>
      <c r="J38" s="16">
        <f>+I38-E38</f>
        <v>5016544.34</v>
      </c>
      <c r="N38" s="41"/>
      <c r="O38" s="41"/>
      <c r="P38" s="20"/>
    </row>
    <row r="39" spans="1:16" ht="16.5" customHeight="1">
      <c r="A39" s="10"/>
      <c r="B39" s="17"/>
      <c r="C39" s="42"/>
      <c r="D39" s="43" t="s">
        <v>23</v>
      </c>
      <c r="E39" s="16">
        <v>0</v>
      </c>
      <c r="F39" s="16">
        <v>0</v>
      </c>
      <c r="G39" s="16">
        <f>+E39+F39</f>
        <v>0</v>
      </c>
      <c r="H39" s="16">
        <v>0</v>
      </c>
      <c r="I39" s="16">
        <v>0</v>
      </c>
      <c r="J39" s="16">
        <f t="shared" si="3"/>
        <v>0</v>
      </c>
      <c r="N39" s="41"/>
      <c r="O39" s="41"/>
      <c r="P39" s="20"/>
    </row>
    <row r="40" spans="1:16" ht="16.5" customHeight="1">
      <c r="A40" s="10"/>
      <c r="B40" s="17"/>
      <c r="C40" s="58" t="s">
        <v>24</v>
      </c>
      <c r="D40" s="59"/>
      <c r="E40" s="16">
        <f>+E41+E42</f>
        <v>0</v>
      </c>
      <c r="F40" s="16">
        <f>+F41</f>
        <v>32527714.030000001</v>
      </c>
      <c r="G40" s="16">
        <f t="shared" ref="G40" si="4">+E40+F40</f>
        <v>32527714.030000001</v>
      </c>
      <c r="H40" s="16">
        <f>+H41</f>
        <v>5704423.8099999996</v>
      </c>
      <c r="I40" s="16">
        <f>+I41</f>
        <v>5704423.8099999996</v>
      </c>
      <c r="J40" s="16">
        <f>+I40-E40</f>
        <v>5704423.8099999996</v>
      </c>
      <c r="N40" s="20"/>
      <c r="O40" s="20"/>
      <c r="P40" s="20"/>
    </row>
    <row r="41" spans="1:16" ht="16.5" customHeight="1">
      <c r="A41" s="10"/>
      <c r="B41" s="17"/>
      <c r="C41" s="58" t="s">
        <v>22</v>
      </c>
      <c r="D41" s="59"/>
      <c r="E41" s="16">
        <v>0</v>
      </c>
      <c r="F41" s="16">
        <v>32527714.030000001</v>
      </c>
      <c r="G41" s="16">
        <f>+E41+F41</f>
        <v>32527714.030000001</v>
      </c>
      <c r="H41" s="16">
        <v>5704423.8099999996</v>
      </c>
      <c r="I41" s="16">
        <v>5704423.8099999996</v>
      </c>
      <c r="J41" s="16">
        <f>+I41-E41</f>
        <v>5704423.8099999996</v>
      </c>
      <c r="N41" s="20"/>
      <c r="O41" s="20"/>
      <c r="P41" s="20"/>
    </row>
    <row r="42" spans="1:16" ht="16.5" customHeight="1">
      <c r="A42" s="10"/>
      <c r="B42" s="17"/>
      <c r="C42" s="42"/>
      <c r="D42" s="43" t="s">
        <v>23</v>
      </c>
      <c r="E42" s="16">
        <v>0</v>
      </c>
      <c r="F42" s="16">
        <v>0</v>
      </c>
      <c r="G42" s="16"/>
      <c r="H42" s="16"/>
      <c r="I42" s="16"/>
      <c r="J42" s="16">
        <f>+I42-E42</f>
        <v>0</v>
      </c>
      <c r="N42" s="20"/>
      <c r="O42" s="20"/>
      <c r="P42" s="20"/>
    </row>
    <row r="43" spans="1:16" ht="16.5" customHeight="1">
      <c r="A43" s="10"/>
      <c r="B43" s="17"/>
      <c r="C43" s="58" t="s">
        <v>26</v>
      </c>
      <c r="D43" s="59"/>
      <c r="E43" s="16">
        <v>450904164</v>
      </c>
      <c r="F43" s="16">
        <v>23034751.350000001</v>
      </c>
      <c r="G43" s="16">
        <f>+E43+F43</f>
        <v>473938915.35000002</v>
      </c>
      <c r="H43" s="16">
        <v>299410710.16000003</v>
      </c>
      <c r="I43" s="16">
        <v>299410710.16000003</v>
      </c>
      <c r="J43" s="16">
        <f>+I43-E43</f>
        <v>-151493453.83999997</v>
      </c>
      <c r="N43" s="20"/>
      <c r="O43" s="20"/>
      <c r="P43" s="20"/>
    </row>
    <row r="44" spans="1:16" ht="16.5" customHeight="1">
      <c r="A44" s="10"/>
      <c r="B44" s="17"/>
      <c r="C44" s="58" t="s">
        <v>27</v>
      </c>
      <c r="D44" s="59"/>
      <c r="E44" s="16">
        <v>0</v>
      </c>
      <c r="F44" s="16">
        <v>67880543.140000001</v>
      </c>
      <c r="G44" s="16">
        <f>E44+F44</f>
        <v>67880543.140000001</v>
      </c>
      <c r="H44" s="16">
        <v>34698450.149999999</v>
      </c>
      <c r="I44" s="16">
        <v>34698450.149999999</v>
      </c>
      <c r="J44" s="16">
        <f>+I44-E44</f>
        <v>34698450.149999999</v>
      </c>
      <c r="L44" s="44"/>
      <c r="N44" s="20"/>
      <c r="O44" s="20"/>
      <c r="P44" s="20"/>
    </row>
    <row r="45" spans="1:16" ht="16.5" customHeight="1">
      <c r="A45" s="10"/>
      <c r="B45" s="17"/>
      <c r="C45" s="42"/>
      <c r="D45" s="43"/>
      <c r="E45" s="16"/>
      <c r="F45" s="16"/>
      <c r="G45" s="45"/>
      <c r="H45" s="16"/>
      <c r="I45" s="16"/>
      <c r="J45" s="45"/>
      <c r="N45" s="20"/>
      <c r="O45" s="20"/>
      <c r="P45" s="20"/>
    </row>
    <row r="46" spans="1:16" ht="16.5" customHeight="1">
      <c r="A46" s="10"/>
      <c r="B46" s="38" t="s">
        <v>33</v>
      </c>
      <c r="C46" s="39"/>
      <c r="D46" s="43"/>
      <c r="E46" s="30">
        <f>+E47+E48+E49</f>
        <v>0</v>
      </c>
      <c r="F46" s="30">
        <f>+F47+F48+F49</f>
        <v>0</v>
      </c>
      <c r="G46" s="30">
        <f>+G47+G48+G49</f>
        <v>0</v>
      </c>
      <c r="H46" s="30">
        <f>+H47+H48+H49</f>
        <v>0</v>
      </c>
      <c r="I46" s="30">
        <f>+I47+I48+I49</f>
        <v>0</v>
      </c>
      <c r="J46" s="30">
        <f t="shared" si="3"/>
        <v>0</v>
      </c>
      <c r="N46" s="20"/>
      <c r="O46" s="20"/>
      <c r="P46" s="20"/>
    </row>
    <row r="47" spans="1:16" ht="16.5" customHeight="1">
      <c r="A47" s="10"/>
      <c r="B47" s="38"/>
      <c r="C47" s="58" t="s">
        <v>18</v>
      </c>
      <c r="D47" s="59"/>
      <c r="E47" s="16">
        <v>0</v>
      </c>
      <c r="F47" s="16">
        <v>0</v>
      </c>
      <c r="G47" s="16">
        <f t="shared" si="2"/>
        <v>0</v>
      </c>
      <c r="H47" s="16">
        <v>0</v>
      </c>
      <c r="I47" s="16">
        <v>0</v>
      </c>
      <c r="J47" s="16">
        <f t="shared" si="3"/>
        <v>0</v>
      </c>
      <c r="N47" s="20"/>
      <c r="O47" s="20"/>
      <c r="P47" s="20"/>
    </row>
    <row r="48" spans="1:16" ht="16.5" customHeight="1">
      <c r="A48" s="10"/>
      <c r="B48" s="17"/>
      <c r="C48" s="58" t="s">
        <v>25</v>
      </c>
      <c r="D48" s="59"/>
      <c r="E48" s="16">
        <v>0</v>
      </c>
      <c r="F48" s="16">
        <v>0</v>
      </c>
      <c r="G48" s="16">
        <f t="shared" si="2"/>
        <v>0</v>
      </c>
      <c r="H48" s="16">
        <v>0</v>
      </c>
      <c r="I48" s="16">
        <f>G48</f>
        <v>0</v>
      </c>
      <c r="J48" s="16">
        <f t="shared" si="3"/>
        <v>0</v>
      </c>
      <c r="N48" s="20"/>
      <c r="O48" s="20"/>
      <c r="P48" s="20"/>
    </row>
    <row r="49" spans="1:16" ht="16.5" customHeight="1">
      <c r="A49" s="10"/>
      <c r="B49" s="17"/>
      <c r="C49" s="58" t="s">
        <v>27</v>
      </c>
      <c r="D49" s="59"/>
      <c r="E49" s="16">
        <v>0</v>
      </c>
      <c r="F49" s="16">
        <v>0</v>
      </c>
      <c r="G49" s="16">
        <v>0</v>
      </c>
      <c r="H49" s="16"/>
      <c r="I49" s="16">
        <v>0</v>
      </c>
      <c r="J49" s="16">
        <f t="shared" si="3"/>
        <v>0</v>
      </c>
      <c r="N49" s="41"/>
      <c r="O49" s="41"/>
      <c r="P49" s="20"/>
    </row>
    <row r="50" spans="1:16" s="51" customFormat="1" ht="16.5" customHeight="1">
      <c r="A50" s="3"/>
      <c r="B50" s="46"/>
      <c r="C50" s="47"/>
      <c r="D50" s="48"/>
      <c r="E50" s="49"/>
      <c r="F50" s="49"/>
      <c r="G50" s="49"/>
      <c r="H50" s="49"/>
      <c r="I50" s="49"/>
      <c r="J50" s="49"/>
      <c r="K50" s="50"/>
      <c r="N50" s="52"/>
      <c r="O50" s="52"/>
      <c r="P50" s="20"/>
    </row>
    <row r="51" spans="1:16" ht="16.5" customHeight="1">
      <c r="A51" s="10"/>
      <c r="B51" s="38" t="s">
        <v>34</v>
      </c>
      <c r="C51" s="53"/>
      <c r="D51" s="43"/>
      <c r="E51" s="30">
        <f>+E52</f>
        <v>0</v>
      </c>
      <c r="F51" s="30">
        <f>+F52</f>
        <v>0</v>
      </c>
      <c r="G51" s="30">
        <f>+G52</f>
        <v>0</v>
      </c>
      <c r="H51" s="30">
        <f>+H52</f>
        <v>0</v>
      </c>
      <c r="I51" s="30">
        <f>+I52</f>
        <v>0</v>
      </c>
      <c r="J51" s="30">
        <f t="shared" si="3"/>
        <v>0</v>
      </c>
      <c r="N51" s="41"/>
      <c r="O51" s="41"/>
      <c r="P51" s="20"/>
    </row>
    <row r="52" spans="1:16" ht="16.5" customHeight="1">
      <c r="A52" s="10"/>
      <c r="B52" s="17"/>
      <c r="C52" s="58" t="s">
        <v>28</v>
      </c>
      <c r="D52" s="59"/>
      <c r="E52" s="16">
        <v>0</v>
      </c>
      <c r="F52" s="16">
        <v>0</v>
      </c>
      <c r="G52" s="16">
        <f>E52+F52</f>
        <v>0</v>
      </c>
      <c r="H52" s="16">
        <v>0</v>
      </c>
      <c r="I52" s="16">
        <f>G52</f>
        <v>0</v>
      </c>
      <c r="J52" s="16">
        <f t="shared" si="3"/>
        <v>0</v>
      </c>
      <c r="N52" s="20"/>
      <c r="O52" s="20"/>
      <c r="P52" s="20"/>
    </row>
    <row r="53" spans="1:16" ht="16.5" customHeight="1">
      <c r="A53" s="10"/>
      <c r="B53" s="22"/>
      <c r="C53" s="23"/>
      <c r="D53" s="24"/>
      <c r="E53" s="26"/>
      <c r="F53" s="26"/>
      <c r="G53" s="26"/>
      <c r="H53" s="26"/>
      <c r="I53" s="26"/>
      <c r="J53" s="26"/>
      <c r="N53" s="41"/>
      <c r="O53" s="41"/>
      <c r="P53" s="20"/>
    </row>
    <row r="54" spans="1:16" ht="14.25" customHeight="1">
      <c r="A54" s="3"/>
      <c r="B54" s="27"/>
      <c r="C54" s="28"/>
      <c r="D54" s="54" t="s">
        <v>29</v>
      </c>
      <c r="E54" s="30">
        <f>+E34+E35+E36+E37+E41+E43+E44+E46+E51</f>
        <v>450904164</v>
      </c>
      <c r="F54" s="30">
        <f>+F34+F35+F36+F37+F40+F43+F44+F46+F51</f>
        <v>128459552.86000001</v>
      </c>
      <c r="G54" s="30">
        <f>+G34+G35+G36+G37+G40+G43+G44+G46+G51</f>
        <v>579363716.86000001</v>
      </c>
      <c r="H54" s="30">
        <f>+H34+H35+H36+H37+H40+H43+H44+H46+H51</f>
        <v>344830128.45999998</v>
      </c>
      <c r="I54" s="30">
        <f>+I34+I35+I36+I37+I40+I43+I44+I46+I51</f>
        <v>344830128.45999998</v>
      </c>
      <c r="J54" s="60">
        <f>+J33+J46</f>
        <v>-106074035.53999996</v>
      </c>
      <c r="N54" s="20"/>
      <c r="O54" s="55"/>
      <c r="P54" s="20"/>
    </row>
    <row r="55" spans="1:16" ht="12">
      <c r="A55" s="10"/>
      <c r="B55" s="31"/>
      <c r="C55" s="31"/>
      <c r="D55" s="31"/>
      <c r="E55" s="56"/>
      <c r="F55" s="32"/>
      <c r="G55" s="32"/>
      <c r="H55" s="62" t="s">
        <v>30</v>
      </c>
      <c r="I55" s="63"/>
      <c r="J55" s="61"/>
    </row>
    <row r="56" spans="1:16" ht="12">
      <c r="A56" s="10"/>
      <c r="B56" s="57"/>
      <c r="C56" s="57"/>
      <c r="D56" s="57"/>
      <c r="E56" s="57"/>
      <c r="F56" s="57"/>
      <c r="G56" s="57"/>
      <c r="H56" s="57"/>
      <c r="I56" s="57"/>
      <c r="J56" s="57"/>
    </row>
    <row r="57" spans="1:16" ht="12">
      <c r="B57" s="5" t="s">
        <v>35</v>
      </c>
      <c r="C57" s="5"/>
      <c r="D57" s="5"/>
      <c r="E57" s="5"/>
      <c r="F57" s="5"/>
      <c r="G57" s="5"/>
      <c r="H57" s="5"/>
      <c r="I57" s="5"/>
      <c r="J57" s="5"/>
    </row>
    <row r="58" spans="1:16" ht="12">
      <c r="B58" s="5"/>
      <c r="C58" s="5"/>
      <c r="D58" s="5"/>
      <c r="E58" s="5"/>
      <c r="F58" s="5"/>
      <c r="G58" s="5"/>
      <c r="H58" s="18"/>
      <c r="I58" s="18"/>
      <c r="J58" s="5"/>
    </row>
    <row r="59" spans="1:16">
      <c r="B59" s="1"/>
      <c r="C59" s="1"/>
      <c r="D59" s="1"/>
      <c r="E59" s="1"/>
      <c r="F59" s="1"/>
      <c r="G59" s="1"/>
      <c r="H59" s="1"/>
      <c r="I59" s="1"/>
      <c r="J59" s="1"/>
    </row>
    <row r="64" spans="1:16">
      <c r="B64" s="1"/>
    </row>
  </sheetData>
  <mergeCells count="42">
    <mergeCell ref="B2:J2"/>
    <mergeCell ref="B3:J3"/>
    <mergeCell ref="B4:J4"/>
    <mergeCell ref="B5:J5"/>
    <mergeCell ref="B7:D9"/>
    <mergeCell ref="E7:I7"/>
    <mergeCell ref="J7:J8"/>
    <mergeCell ref="B22:D22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1:D21"/>
    <mergeCell ref="C43:D43"/>
    <mergeCell ref="B23:D23"/>
    <mergeCell ref="B24:D24"/>
    <mergeCell ref="J26:J27"/>
    <mergeCell ref="H27:I27"/>
    <mergeCell ref="B29:D31"/>
    <mergeCell ref="E29:I29"/>
    <mergeCell ref="J29:J30"/>
    <mergeCell ref="C34:D34"/>
    <mergeCell ref="C35:D35"/>
    <mergeCell ref="C36:D36"/>
    <mergeCell ref="C37:D37"/>
    <mergeCell ref="C40:D40"/>
    <mergeCell ref="C38:D38"/>
    <mergeCell ref="C41:D41"/>
    <mergeCell ref="B56:J56"/>
    <mergeCell ref="C44:D44"/>
    <mergeCell ref="C47:D47"/>
    <mergeCell ref="C48:D48"/>
    <mergeCell ref="C49:D49"/>
    <mergeCell ref="C52:D52"/>
    <mergeCell ref="J54:J55"/>
    <mergeCell ref="H55:I55"/>
  </mergeCells>
  <pageMargins left="0.7" right="0.7" top="0.75" bottom="0.75" header="0.3" footer="0.3"/>
  <pageSetup scale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Analitico</vt:lpstr>
      <vt:lpstr>'Estado Analitico'!Área_de_impresión</vt:lpstr>
    </vt:vector>
  </TitlesOfParts>
  <Company>PODER JUDICIAL DEL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2017-10-31T20:57:38Z</cp:lastPrinted>
  <dcterms:created xsi:type="dcterms:W3CDTF">2017-01-03T06:58:56Z</dcterms:created>
  <dcterms:modified xsi:type="dcterms:W3CDTF">2017-11-09T23:02:39Z</dcterms:modified>
</cp:coreProperties>
</file>